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otte\Google Drive\A trier\"/>
    </mc:Choice>
  </mc:AlternateContent>
  <xr:revisionPtr revIDLastSave="0" documentId="13_ncr:1_{3A00761B-3FDF-45EA-B29D-CD8D3866A645}" xr6:coauthVersionLast="45" xr6:coauthVersionMax="45" xr10:uidLastSave="{00000000-0000-0000-0000-000000000000}"/>
  <bookViews>
    <workbookView xWindow="1840" yWindow="5980" windowWidth="31250" windowHeight="7840" xr2:uid="{E6198EF7-CA66-48DC-9C12-7DA9AD4DF362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8" i="1" l="1"/>
  <c r="I16" i="1"/>
  <c r="Q13" i="1"/>
  <c r="Q16" i="1" s="1"/>
  <c r="Q12" i="1"/>
  <c r="Q11" i="1"/>
  <c r="Q15" i="1" s="1"/>
  <c r="Q9" i="1"/>
  <c r="I9" i="1"/>
  <c r="I13" i="1" s="1"/>
  <c r="Q8" i="1"/>
  <c r="I8" i="1"/>
  <c r="I12" i="1" s="1"/>
  <c r="Q7" i="1"/>
  <c r="G7" i="1"/>
  <c r="F7" i="1"/>
  <c r="E7" i="1"/>
  <c r="B7" i="1"/>
  <c r="A7" i="1"/>
  <c r="I6" i="1"/>
  <c r="D4" i="1"/>
  <c r="B4" i="1"/>
  <c r="A4" i="1"/>
  <c r="D1" i="1"/>
  <c r="D7" i="1" s="1"/>
  <c r="Q17" i="1" l="1"/>
</calcChain>
</file>

<file path=xl/sharedStrings.xml><?xml version="1.0" encoding="utf-8"?>
<sst xmlns="http://schemas.openxmlformats.org/spreadsheetml/2006/main" count="54" uniqueCount="52">
  <si>
    <t>=1+2</t>
  </si>
  <si>
    <t>0005</t>
  </si>
  <si>
    <t>=1 = 1er jour disponible dans le calendrier Excel</t>
  </si>
  <si>
    <t>=0 au format "Heure"</t>
  </si>
  <si>
    <t>=61,7665278 au format personnalisé jj/mm/aaaa hh:mm</t>
  </si>
  <si>
    <t>=60 = erreur dans Excel, 1900 n'est pas une année bissextile</t>
  </si>
  <si>
    <t>=1 au format "Heure"</t>
  </si>
  <si>
    <t>=0,76652 avec le format : 0,#</t>
  </si>
  <si>
    <t>=ESTFORMULE(A1)</t>
  </si>
  <si>
    <t>=ESTNUM(B1)</t>
  </si>
  <si>
    <t>=ESTFORMULE(D1)</t>
  </si>
  <si>
    <t>Format :</t>
  </si>
  <si>
    <t>=2 958 465 = dernier jour disponible dans le calendrier Excel</t>
  </si>
  <si>
    <t>=0,5 au format "Heure"</t>
  </si>
  <si>
    <t>=50 avec le format : 0" km/h"</t>
  </si>
  <si>
    <t>Monétaire</t>
  </si>
  <si>
    <t>Pourcentage</t>
  </si>
  <si>
    <t>Fraction</t>
  </si>
  <si>
    <t>=0,25</t>
  </si>
  <si>
    <t>=61 = 1er jour conseillé en pratique</t>
  </si>
  <si>
    <t>=0,26</t>
  </si>
  <si>
    <t>=5 avec le format : [Vert];[Rouge];-;@</t>
  </si>
  <si>
    <t>=ESTTEXTE(A1)</t>
  </si>
  <si>
    <t>=ESTTEXTE(B1)</t>
  </si>
  <si>
    <t>=ESTNUM(D1)</t>
  </si>
  <si>
    <t>=ESTNUM(E1)</t>
  </si>
  <si>
    <t>=ESTNUM(F1)</t>
  </si>
  <si>
    <t>=ESTNUM(G1)</t>
  </si>
  <si>
    <t>= 61 + 400 * 365,2425 = 61 + 146 097 = 146 158</t>
  </si>
  <si>
    <t>=-5 avec le format : [Vert];[Rouge];-;@</t>
  </si>
  <si>
    <t>= 1 / 24 = 1 heure</t>
  </si>
  <si>
    <t>=0 avec le format : [Vert];[Rouge];-;@</t>
  </si>
  <si>
    <t>= 61 + 4 * 365,2425 = 61 + 1 460,97 = 1 521,97</t>
  </si>
  <si>
    <t>= 1 / ( 24 * 60 ) = 1 minute</t>
  </si>
  <si>
    <t>texte</t>
  </si>
  <si>
    <t>=texte avec le format : [Vert];[Rouge];-;@</t>
  </si>
  <si>
    <t>=MOIS.DECALER( 61 ; 4 * 12 )</t>
  </si>
  <si>
    <t>= 1 / ( 24 * 60 * 60 ) = 1 seconde</t>
  </si>
  <si>
    <t>=MOIS.DECALER( 61 = 01/03/1900 = date de début ; 4 * 12 = 48 = nombre de mois à ajouter )</t>
  </si>
  <si>
    <t>=50 000 avec le format : 0 " k€"</t>
  </si>
  <si>
    <t>= 0,0416666666666667</t>
  </si>
  <si>
    <t>=128 771 000 avec le format : 0,#  " M€"</t>
  </si>
  <si>
    <t>=I8-I5 = nombre de jours entre la date en I8 et celle en I5</t>
  </si>
  <si>
    <t>= 0,000694444444444444</t>
  </si>
  <si>
    <t>=I9-I5 = nombre de jours entre la date en I9 et celle en I5</t>
  </si>
  <si>
    <t>= 0,0000115740740740741</t>
  </si>
  <si>
    <t>=2 958 466 = non reconnu au format date = 01/01/10000</t>
  </si>
  <si>
    <t>= Q11 + Q12 + Q13</t>
  </si>
  <si>
    <t>=MOIS.DECALER( 1; -4 * 12 ) = 01/01/1900 - 4 ans = 01/01/1896 = non reconnu</t>
  </si>
  <si>
    <t>= 1 - Q13</t>
  </si>
  <si>
    <t>= 18 * Q11 + 23 * Q12 + 48 * Q13</t>
  </si>
  <si>
    <t>= 3 / 24 + 41 / ( 24 * 60 )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</si>
</sst>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0\ &quot;€&quot;"/>
    <numFmt numFmtId="165" formatCode="[$-F400]h:mm:ss\ AM/PM"/>
    <numFmt numFmtId="166" formatCode="0.#"/>
    <numFmt numFmtId="167" formatCode="0&quot; km/h&quot;"/>
    <numFmt numFmtId="168" formatCode="[Green]General;[Red]General;\-;@"/>
    <numFmt numFmtId="169" formatCode="0,&quot; k€&quot;"/>
    <numFmt numFmtId="170" formatCode="0.#,,&quot; M€&quot;"/>
    <numFmt numFmtId="171" formatCode="0.000000000"/>
    <numFmt numFmtId="172" formatCode="0,,&quot; M€&quot;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/>
    <xf numFmtId="49" fontId="0" fillId="2" borderId="0" xfId="0" applyNumberFormat="1" applyFill="1"/>
    <xf numFmtId="2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12" fontId="0" fillId="2" borderId="1" xfId="0" applyNumberFormat="1" applyFill="1" applyBorder="1" applyAlignment="1">
      <alignment horizontal="center"/>
    </xf>
    <xf numFmtId="0" fontId="0" fillId="2" borderId="0" xfId="0" applyFill="1"/>
    <xf numFmtId="14" fontId="0" fillId="2" borderId="2" xfId="0" applyNumberFormat="1" applyFill="1" applyBorder="1"/>
    <xf numFmtId="0" fontId="0" fillId="2" borderId="3" xfId="0" quotePrefix="1" applyFill="1" applyBorder="1"/>
    <xf numFmtId="0" fontId="0" fillId="2" borderId="3" xfId="0" applyFill="1" applyBorder="1"/>
    <xf numFmtId="0" fontId="0" fillId="2" borderId="4" xfId="0" applyFill="1" applyBorder="1"/>
    <xf numFmtId="165" fontId="0" fillId="2" borderId="5" xfId="0" applyNumberFormat="1" applyFill="1" applyBorder="1"/>
    <xf numFmtId="0" fontId="0" fillId="2" borderId="6" xfId="0" quotePrefix="1" applyFill="1" applyBorder="1"/>
    <xf numFmtId="0" fontId="0" fillId="2" borderId="7" xfId="0" applyFill="1" applyBorder="1"/>
    <xf numFmtId="0" fontId="0" fillId="2" borderId="6" xfId="0" applyFill="1" applyBorder="1"/>
    <xf numFmtId="14" fontId="0" fillId="2" borderId="5" xfId="0" applyNumberFormat="1" applyFill="1" applyBorder="1"/>
    <xf numFmtId="0" fontId="0" fillId="2" borderId="7" xfId="0" quotePrefix="1" applyFill="1" applyBorder="1"/>
    <xf numFmtId="49" fontId="1" fillId="2" borderId="1" xfId="0" applyNumberFormat="1" applyFont="1" applyFill="1" applyBorder="1"/>
    <xf numFmtId="0" fontId="0" fillId="2" borderId="8" xfId="0" applyFill="1" applyBorder="1" applyAlignment="1">
      <alignment horizontal="center"/>
    </xf>
    <xf numFmtId="167" fontId="0" fillId="2" borderId="5" xfId="0" applyNumberFormat="1" applyFill="1" applyBorder="1"/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center"/>
    </xf>
    <xf numFmtId="168" fontId="0" fillId="2" borderId="2" xfId="0" applyNumberFormat="1" applyFill="1" applyBorder="1"/>
    <xf numFmtId="168" fontId="0" fillId="2" borderId="10" xfId="0" applyNumberFormat="1" applyFill="1" applyBorder="1"/>
    <xf numFmtId="0" fontId="0" fillId="2" borderId="0" xfId="0" quotePrefix="1" applyFill="1"/>
    <xf numFmtId="0" fontId="0" fillId="2" borderId="11" xfId="0" applyFill="1" applyBorder="1"/>
    <xf numFmtId="0" fontId="0" fillId="2" borderId="9" xfId="0" applyFill="1" applyBorder="1" applyAlignment="1">
      <alignment horizontal="left"/>
    </xf>
    <xf numFmtId="14" fontId="0" fillId="2" borderId="0" xfId="0" applyNumberFormat="1" applyFill="1"/>
    <xf numFmtId="165" fontId="0" fillId="2" borderId="2" xfId="0" applyNumberFormat="1" applyFill="1" applyBorder="1"/>
    <xf numFmtId="14" fontId="0" fillId="2" borderId="3" xfId="0" applyNumberFormat="1" applyFill="1" applyBorder="1"/>
    <xf numFmtId="168" fontId="0" fillId="2" borderId="12" xfId="0" applyNumberFormat="1" applyFill="1" applyBorder="1"/>
    <xf numFmtId="0" fontId="0" fillId="2" borderId="13" xfId="0" quotePrefix="1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2" xfId="0" quotePrefix="1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169" fontId="0" fillId="2" borderId="2" xfId="0" applyNumberFormat="1" applyFill="1" applyBorder="1"/>
    <xf numFmtId="170" fontId="0" fillId="2" borderId="12" xfId="0" applyNumberFormat="1" applyFill="1" applyBorder="1"/>
    <xf numFmtId="0" fontId="0" fillId="2" borderId="5" xfId="0" applyFill="1" applyBorder="1" applyAlignment="1">
      <alignment horizontal="right"/>
    </xf>
    <xf numFmtId="14" fontId="0" fillId="2" borderId="6" xfId="0" applyNumberFormat="1" applyFill="1" applyBorder="1"/>
    <xf numFmtId="14" fontId="0" fillId="2" borderId="7" xfId="0" applyNumberFormat="1" applyFill="1" applyBorder="1"/>
    <xf numFmtId="171" fontId="0" fillId="2" borderId="6" xfId="0" quotePrefix="1" applyNumberFormat="1" applyFill="1" applyBorder="1"/>
    <xf numFmtId="172" fontId="0" fillId="2" borderId="0" xfId="0" applyNumberFormat="1" applyFill="1"/>
    <xf numFmtId="0" fontId="0" fillId="2" borderId="5" xfId="0" applyFill="1" applyBorder="1"/>
    <xf numFmtId="0" fontId="0" fillId="2" borderId="4" xfId="0" quotePrefix="1" applyFill="1" applyBorder="1"/>
    <xf numFmtId="166" fontId="0" fillId="2" borderId="12" xfId="0" applyNumberFormat="1" applyFill="1" applyBorder="1"/>
    <xf numFmtId="22" fontId="0" fillId="2" borderId="15" xfId="0" applyNumberFormat="1" applyFill="1" applyBorder="1"/>
    <xf numFmtId="0" fontId="0" fillId="2" borderId="16" xfId="0" quotePrefix="1" applyFill="1" applyBorder="1"/>
    <xf numFmtId="0" fontId="0" fillId="2" borderId="16" xfId="0" applyFill="1" applyBorder="1"/>
    <xf numFmtId="0" fontId="0" fillId="2" borderId="17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FC400-7DE8-46F2-B905-E32385FD6ECA}">
  <dimension ref="A1:Z18"/>
  <sheetViews>
    <sheetView tabSelected="1" workbookViewId="0"/>
  </sheetViews>
  <sheetFormatPr baseColWidth="10" defaultRowHeight="14.5" x14ac:dyDescent="0.35"/>
  <cols>
    <col min="1" max="1" width="26.81640625" customWidth="1"/>
    <col min="2" max="2" width="17.453125" bestFit="1" customWidth="1"/>
    <col min="3" max="3" width="7.1796875" customWidth="1"/>
    <col min="4" max="4" width="19.08984375" bestFit="1" customWidth="1"/>
    <col min="5" max="5" width="15.54296875" bestFit="1" customWidth="1"/>
    <col min="6" max="6" width="13.7265625" customWidth="1"/>
    <col min="7" max="7" width="14" customWidth="1"/>
    <col min="8" max="8" width="7.1796875" customWidth="1"/>
    <col min="9" max="9" width="20" customWidth="1"/>
    <col min="10" max="10" width="14.26953125" customWidth="1"/>
    <col min="11" max="14" width="13.7265625" customWidth="1"/>
    <col min="15" max="15" width="16.6328125" customWidth="1"/>
    <col min="16" max="16" width="7.1796875" customWidth="1"/>
    <col min="17" max="20" width="13.7265625" customWidth="1"/>
    <col min="21" max="21" width="7.1796875" customWidth="1"/>
    <col min="22" max="22" width="19.7265625" bestFit="1" customWidth="1"/>
    <col min="23" max="26" width="13.7265625" customWidth="1"/>
  </cols>
  <sheetData>
    <row r="1" spans="1:26" x14ac:dyDescent="0.35">
      <c r="A1" s="1" t="s">
        <v>0</v>
      </c>
      <c r="B1" s="1" t="s">
        <v>1</v>
      </c>
      <c r="C1" s="2"/>
      <c r="D1" s="3">
        <f>1+2</f>
        <v>3</v>
      </c>
      <c r="E1" s="4">
        <v>1.5</v>
      </c>
      <c r="F1" s="5">
        <v>0.14199999999999999</v>
      </c>
      <c r="G1" s="6">
        <v>0.25</v>
      </c>
      <c r="H1" s="7"/>
      <c r="I1" s="8">
        <v>1</v>
      </c>
      <c r="J1" s="9" t="s">
        <v>2</v>
      </c>
      <c r="K1" s="10"/>
      <c r="L1" s="10"/>
      <c r="M1" s="11"/>
      <c r="N1" s="7"/>
      <c r="O1" s="7"/>
      <c r="P1" s="7"/>
      <c r="Q1" s="12">
        <v>0</v>
      </c>
      <c r="R1" s="13" t="s">
        <v>3</v>
      </c>
      <c r="S1" s="14"/>
      <c r="T1" s="7"/>
      <c r="U1" s="7"/>
      <c r="V1" s="47">
        <v>61.766527777777704</v>
      </c>
      <c r="W1" s="48" t="s">
        <v>4</v>
      </c>
      <c r="X1" s="49"/>
      <c r="Y1" s="49"/>
      <c r="Z1" s="50"/>
    </row>
    <row r="2" spans="1:26" x14ac:dyDescent="0.35">
      <c r="A2" s="2"/>
      <c r="B2" s="2"/>
      <c r="C2" s="2"/>
      <c r="D2" s="7"/>
      <c r="E2" s="7"/>
      <c r="F2" s="7"/>
      <c r="G2" s="7"/>
      <c r="H2" s="7"/>
      <c r="I2" s="16">
        <v>60</v>
      </c>
      <c r="J2" s="17" t="s">
        <v>5</v>
      </c>
      <c r="K2" s="15"/>
      <c r="L2" s="15"/>
      <c r="M2" s="15"/>
      <c r="N2" s="14"/>
      <c r="O2" s="7"/>
      <c r="P2" s="7"/>
      <c r="Q2" s="12">
        <v>1</v>
      </c>
      <c r="R2" s="13" t="s">
        <v>6</v>
      </c>
      <c r="S2" s="14"/>
      <c r="T2" s="7"/>
      <c r="U2" s="7"/>
      <c r="V2" s="46">
        <v>0.76651999999999998</v>
      </c>
      <c r="W2" s="32" t="s">
        <v>7</v>
      </c>
      <c r="X2" s="33"/>
      <c r="Y2" s="34"/>
      <c r="Z2" s="7"/>
    </row>
    <row r="3" spans="1:26" x14ac:dyDescent="0.35">
      <c r="A3" s="1" t="s">
        <v>8</v>
      </c>
      <c r="B3" s="1" t="s">
        <v>9</v>
      </c>
      <c r="C3" s="2"/>
      <c r="D3" s="18" t="s">
        <v>10</v>
      </c>
      <c r="E3" s="19" t="s">
        <v>11</v>
      </c>
      <c r="F3" s="19" t="s">
        <v>11</v>
      </c>
      <c r="G3" s="19" t="s">
        <v>11</v>
      </c>
      <c r="H3" s="7"/>
      <c r="I3" s="16">
        <v>2958465</v>
      </c>
      <c r="J3" s="13" t="s">
        <v>12</v>
      </c>
      <c r="K3" s="15"/>
      <c r="L3" s="15"/>
      <c r="M3" s="15"/>
      <c r="N3" s="14"/>
      <c r="O3" s="7"/>
      <c r="P3" s="7"/>
      <c r="Q3" s="12">
        <v>0.5</v>
      </c>
      <c r="R3" s="13" t="s">
        <v>13</v>
      </c>
      <c r="S3" s="14"/>
      <c r="T3" s="7"/>
      <c r="U3" s="7"/>
      <c r="V3" s="20">
        <v>50</v>
      </c>
      <c r="W3" s="13" t="s">
        <v>14</v>
      </c>
      <c r="X3" s="15"/>
      <c r="Y3" s="14"/>
      <c r="Z3" s="7"/>
    </row>
    <row r="4" spans="1:26" x14ac:dyDescent="0.35">
      <c r="A4" s="21" t="b">
        <f>_xlfn.ISFORMULA(A1)</f>
        <v>0</v>
      </c>
      <c r="B4" s="21" t="b">
        <f>ISNUMBER(B1)</f>
        <v>0</v>
      </c>
      <c r="C4" s="7"/>
      <c r="D4" s="21" t="b">
        <f>_xlfn.ISFORMULA(D1)</f>
        <v>1</v>
      </c>
      <c r="E4" s="22" t="s">
        <v>15</v>
      </c>
      <c r="F4" s="22" t="s">
        <v>16</v>
      </c>
      <c r="G4" s="22" t="s">
        <v>17</v>
      </c>
      <c r="H4" s="7"/>
      <c r="I4" s="7"/>
      <c r="J4" s="7"/>
      <c r="K4" s="7"/>
      <c r="L4" s="7"/>
      <c r="M4" s="7"/>
      <c r="N4" s="7"/>
      <c r="O4" s="7"/>
      <c r="P4" s="7"/>
      <c r="Q4" s="12">
        <v>0.25</v>
      </c>
      <c r="R4" s="17" t="s">
        <v>18</v>
      </c>
      <c r="S4" s="7"/>
      <c r="T4" s="7"/>
      <c r="U4" s="7"/>
      <c r="V4" s="7"/>
      <c r="W4" s="7"/>
      <c r="X4" s="7"/>
      <c r="Y4" s="7"/>
      <c r="Z4" s="7"/>
    </row>
    <row r="5" spans="1:26" x14ac:dyDescent="0.35">
      <c r="A5" s="7"/>
      <c r="B5" s="7"/>
      <c r="C5" s="7"/>
      <c r="D5" s="7"/>
      <c r="E5" s="7"/>
      <c r="F5" s="7"/>
      <c r="G5" s="7"/>
      <c r="H5" s="7"/>
      <c r="I5" s="16">
        <v>61</v>
      </c>
      <c r="J5" s="17" t="s">
        <v>19</v>
      </c>
      <c r="K5" s="15"/>
      <c r="L5" s="14"/>
      <c r="M5" s="7"/>
      <c r="N5" s="7"/>
      <c r="O5" s="7"/>
      <c r="P5" s="7"/>
      <c r="Q5" s="12">
        <v>0.26</v>
      </c>
      <c r="R5" s="17" t="s">
        <v>20</v>
      </c>
      <c r="S5" s="7"/>
      <c r="T5" s="7"/>
      <c r="U5" s="7"/>
      <c r="V5" s="23">
        <v>5</v>
      </c>
      <c r="W5" s="9" t="s">
        <v>21</v>
      </c>
      <c r="X5" s="10"/>
      <c r="Y5" s="10"/>
      <c r="Z5" s="11"/>
    </row>
    <row r="6" spans="1:26" x14ac:dyDescent="0.35">
      <c r="A6" s="1" t="s">
        <v>22</v>
      </c>
      <c r="B6" s="1" t="s">
        <v>23</v>
      </c>
      <c r="C6" s="7"/>
      <c r="D6" s="18" t="s">
        <v>24</v>
      </c>
      <c r="E6" s="18" t="s">
        <v>25</v>
      </c>
      <c r="F6" s="18" t="s">
        <v>26</v>
      </c>
      <c r="G6" s="18" t="s">
        <v>27</v>
      </c>
      <c r="H6" s="7"/>
      <c r="I6" s="16">
        <f>61+400*365.2425</f>
        <v>146158</v>
      </c>
      <c r="J6" s="13" t="s">
        <v>28</v>
      </c>
      <c r="K6" s="15"/>
      <c r="L6" s="15"/>
      <c r="M6" s="14"/>
      <c r="N6" s="7"/>
      <c r="O6" s="7"/>
      <c r="P6" s="7"/>
      <c r="Q6" s="7"/>
      <c r="R6" s="7"/>
      <c r="S6" s="7"/>
      <c r="T6" s="7"/>
      <c r="U6" s="7"/>
      <c r="V6" s="24">
        <v>-5</v>
      </c>
      <c r="W6" s="25" t="s">
        <v>29</v>
      </c>
      <c r="X6" s="7"/>
      <c r="Y6" s="7"/>
      <c r="Z6" s="26"/>
    </row>
    <row r="7" spans="1:26" x14ac:dyDescent="0.35">
      <c r="A7" s="21" t="b">
        <f>ISTEXT(A1)</f>
        <v>1</v>
      </c>
      <c r="B7" s="21" t="b">
        <f>ISTEXT(B1)</f>
        <v>1</v>
      </c>
      <c r="C7" s="7"/>
      <c r="D7" s="21" t="b">
        <f>ISNUMBER(D1)</f>
        <v>1</v>
      </c>
      <c r="E7" s="27" t="b">
        <f>ISNUMBER(E1)</f>
        <v>1</v>
      </c>
      <c r="F7" s="21" t="b">
        <f>ISNUMBER(F1)</f>
        <v>1</v>
      </c>
      <c r="G7" s="21" t="b">
        <f>ISNUMBER(G1)</f>
        <v>1</v>
      </c>
      <c r="H7" s="7"/>
      <c r="I7" s="7"/>
      <c r="J7" s="7"/>
      <c r="K7" s="7"/>
      <c r="L7" s="7"/>
      <c r="M7" s="7"/>
      <c r="N7" s="7"/>
      <c r="O7" s="28"/>
      <c r="P7" s="7"/>
      <c r="Q7" s="29">
        <f>1/24</f>
        <v>4.1666666666666664E-2</v>
      </c>
      <c r="R7" s="9" t="s">
        <v>30</v>
      </c>
      <c r="S7" s="11"/>
      <c r="T7" s="7"/>
      <c r="U7" s="7"/>
      <c r="V7" s="24">
        <v>0</v>
      </c>
      <c r="W7" s="25" t="s">
        <v>31</v>
      </c>
      <c r="X7" s="7"/>
      <c r="Y7" s="7"/>
      <c r="Z7" s="26"/>
    </row>
    <row r="8" spans="1:26" x14ac:dyDescent="0.35">
      <c r="A8" s="7"/>
      <c r="B8" s="7"/>
      <c r="C8" s="7"/>
      <c r="D8" s="7"/>
      <c r="E8" s="7"/>
      <c r="F8" s="7"/>
      <c r="G8" s="7"/>
      <c r="H8" s="7"/>
      <c r="I8" s="8">
        <f>61+4*365.2425</f>
        <v>1521.97</v>
      </c>
      <c r="J8" s="9" t="s">
        <v>32</v>
      </c>
      <c r="K8" s="30"/>
      <c r="L8" s="30"/>
      <c r="M8" s="11"/>
      <c r="N8" s="7"/>
      <c r="O8" s="7"/>
      <c r="P8" s="7"/>
      <c r="Q8" s="12">
        <f>1/(24*60)</f>
        <v>6.9444444444444447E-4</v>
      </c>
      <c r="R8" s="13" t="s">
        <v>33</v>
      </c>
      <c r="S8" s="15"/>
      <c r="T8" s="14"/>
      <c r="U8" s="7"/>
      <c r="V8" s="31" t="s">
        <v>34</v>
      </c>
      <c r="W8" s="32" t="s">
        <v>35</v>
      </c>
      <c r="X8" s="33"/>
      <c r="Y8" s="33"/>
      <c r="Z8" s="34"/>
    </row>
    <row r="9" spans="1:26" x14ac:dyDescent="0.35">
      <c r="A9" s="7"/>
      <c r="B9" s="7"/>
      <c r="C9" s="7"/>
      <c r="D9" s="7"/>
      <c r="E9" s="7"/>
      <c r="F9" s="7"/>
      <c r="G9" s="7"/>
      <c r="H9" s="7"/>
      <c r="I9" s="8">
        <f>EDATE(61,4*12)</f>
        <v>1522</v>
      </c>
      <c r="J9" s="9" t="s">
        <v>36</v>
      </c>
      <c r="K9" s="30"/>
      <c r="L9" s="30"/>
      <c r="M9" s="10"/>
      <c r="N9" s="10"/>
      <c r="O9" s="11"/>
      <c r="P9" s="7"/>
      <c r="Q9" s="12">
        <f>1/(24*60*60)</f>
        <v>1.1574074074074073E-5</v>
      </c>
      <c r="R9" s="13" t="s">
        <v>37</v>
      </c>
      <c r="S9" s="15"/>
      <c r="T9" s="14"/>
      <c r="U9" s="7"/>
      <c r="V9" s="7"/>
      <c r="W9" s="7"/>
      <c r="X9" s="7"/>
      <c r="Y9" s="7"/>
      <c r="Z9" s="7"/>
    </row>
    <row r="10" spans="1:26" x14ac:dyDescent="0.35">
      <c r="A10" s="7"/>
      <c r="B10" s="7"/>
      <c r="C10" s="7"/>
      <c r="D10" s="7"/>
      <c r="E10" s="7"/>
      <c r="F10" s="7"/>
      <c r="G10" s="7"/>
      <c r="H10" s="7"/>
      <c r="I10" s="35" t="s">
        <v>38</v>
      </c>
      <c r="J10" s="32"/>
      <c r="K10" s="36"/>
      <c r="L10" s="33"/>
      <c r="M10" s="33"/>
      <c r="N10" s="33"/>
      <c r="O10" s="34"/>
      <c r="P10" s="7"/>
      <c r="Q10" s="7"/>
      <c r="R10" s="7"/>
      <c r="S10" s="7"/>
      <c r="T10" s="7"/>
      <c r="U10" s="7"/>
      <c r="V10" s="37">
        <v>50000</v>
      </c>
      <c r="W10" s="9" t="s">
        <v>39</v>
      </c>
      <c r="X10" s="10"/>
      <c r="Y10" s="10"/>
      <c r="Z10" s="11"/>
    </row>
    <row r="11" spans="1:26" x14ac:dyDescent="0.3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2">
        <f>1/24</f>
        <v>4.1666666666666664E-2</v>
      </c>
      <c r="R11" s="13" t="s">
        <v>40</v>
      </c>
      <c r="S11" s="15"/>
      <c r="T11" s="14"/>
      <c r="U11" s="7"/>
      <c r="V11" s="38">
        <v>128771000</v>
      </c>
      <c r="W11" s="32" t="s">
        <v>41</v>
      </c>
      <c r="X11" s="33"/>
      <c r="Y11" s="33"/>
      <c r="Z11" s="34"/>
    </row>
    <row r="12" spans="1:26" x14ac:dyDescent="0.35">
      <c r="A12" s="7"/>
      <c r="B12" s="7"/>
      <c r="C12" s="7"/>
      <c r="D12" s="7"/>
      <c r="E12" s="7"/>
      <c r="F12" s="7"/>
      <c r="G12" s="7"/>
      <c r="H12" s="7"/>
      <c r="I12" s="39">
        <f>I8-I5</f>
        <v>1460.97</v>
      </c>
      <c r="J12" s="17" t="s">
        <v>42</v>
      </c>
      <c r="K12" s="40"/>
      <c r="L12" s="15"/>
      <c r="M12" s="15"/>
      <c r="N12" s="41"/>
      <c r="O12" s="28"/>
      <c r="P12" s="7"/>
      <c r="Q12" s="12">
        <f>1/(24*60)</f>
        <v>6.9444444444444447E-4</v>
      </c>
      <c r="R12" s="42" t="s">
        <v>43</v>
      </c>
      <c r="S12" s="15"/>
      <c r="T12" s="14"/>
      <c r="U12" s="7"/>
      <c r="V12" s="43"/>
      <c r="W12" s="25"/>
      <c r="X12" s="7"/>
      <c r="Y12" s="7"/>
      <c r="Z12" s="7"/>
    </row>
    <row r="13" spans="1:26" x14ac:dyDescent="0.35">
      <c r="A13" s="7"/>
      <c r="B13" s="7"/>
      <c r="C13" s="7"/>
      <c r="D13" s="7"/>
      <c r="E13" s="7"/>
      <c r="F13" s="7"/>
      <c r="G13" s="7"/>
      <c r="H13" s="7"/>
      <c r="I13" s="44">
        <f>I9-I5</f>
        <v>1461</v>
      </c>
      <c r="J13" s="17" t="s">
        <v>44</v>
      </c>
      <c r="K13" s="40"/>
      <c r="L13" s="15"/>
      <c r="M13" s="15"/>
      <c r="N13" s="41"/>
      <c r="O13" s="7"/>
      <c r="P13" s="7"/>
      <c r="Q13" s="12">
        <f>1/(24*60*60)</f>
        <v>1.1574074074074073E-5</v>
      </c>
      <c r="R13" s="13" t="s">
        <v>45</v>
      </c>
      <c r="S13" s="15"/>
      <c r="T13" s="14"/>
      <c r="U13" s="7"/>
      <c r="V13" s="7"/>
      <c r="W13" s="7"/>
      <c r="X13" s="7"/>
      <c r="Y13" s="7"/>
      <c r="Z13" s="7"/>
    </row>
    <row r="14" spans="1:26" x14ac:dyDescent="0.35">
      <c r="A14" s="7"/>
      <c r="B14" s="7"/>
      <c r="C14" s="7"/>
      <c r="D14" s="7"/>
      <c r="E14" s="7"/>
      <c r="F14" s="7"/>
      <c r="G14" s="7"/>
      <c r="H14" s="7"/>
      <c r="I14" s="28"/>
      <c r="J14" s="7"/>
      <c r="K14" s="28"/>
      <c r="L14" s="7"/>
      <c r="M14" s="7"/>
      <c r="N14" s="28"/>
      <c r="O14" s="28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x14ac:dyDescent="0.35">
      <c r="A15" s="7"/>
      <c r="B15" s="7"/>
      <c r="C15" s="7"/>
      <c r="D15" s="7"/>
      <c r="E15" s="7"/>
      <c r="F15" s="7"/>
      <c r="G15" s="7"/>
      <c r="H15" s="7"/>
      <c r="I15" s="16">
        <v>2958466</v>
      </c>
      <c r="J15" s="13" t="s">
        <v>46</v>
      </c>
      <c r="K15" s="40"/>
      <c r="L15" s="15"/>
      <c r="M15" s="15"/>
      <c r="N15" s="41"/>
      <c r="O15" s="28"/>
      <c r="P15" s="7"/>
      <c r="Q15" s="12">
        <f>Q11+Q12+Q13</f>
        <v>4.237268518518518E-2</v>
      </c>
      <c r="R15" s="13" t="s">
        <v>47</v>
      </c>
      <c r="S15" s="17"/>
      <c r="T15" s="7"/>
      <c r="U15" s="7"/>
      <c r="V15" s="7"/>
      <c r="W15" s="7"/>
      <c r="X15" s="7"/>
      <c r="Y15" s="7"/>
      <c r="Z15" s="7"/>
    </row>
    <row r="16" spans="1:26" x14ac:dyDescent="0.35">
      <c r="A16" s="7"/>
      <c r="B16" s="7"/>
      <c r="C16" s="7"/>
      <c r="D16" s="7"/>
      <c r="E16" s="7"/>
      <c r="F16" s="7"/>
      <c r="G16" s="7"/>
      <c r="H16" s="7"/>
      <c r="I16" s="16" t="e">
        <f>EDATE( 1, -4 * 12 )</f>
        <v>#NUM!</v>
      </c>
      <c r="J16" s="13" t="s">
        <v>48</v>
      </c>
      <c r="K16" s="15"/>
      <c r="L16" s="15"/>
      <c r="M16" s="15"/>
      <c r="N16" s="40"/>
      <c r="O16" s="41"/>
      <c r="P16" s="7"/>
      <c r="Q16" s="29">
        <f>1-Q13</f>
        <v>0.99998842592592596</v>
      </c>
      <c r="R16" s="45" t="s">
        <v>49</v>
      </c>
      <c r="S16" s="7"/>
      <c r="T16" s="7"/>
      <c r="U16" s="7"/>
      <c r="V16" s="7"/>
      <c r="W16" s="7"/>
      <c r="X16" s="7"/>
      <c r="Y16" s="7"/>
      <c r="Z16" s="7"/>
    </row>
    <row r="17" spans="1:26" x14ac:dyDescent="0.3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28"/>
      <c r="O17" s="28"/>
      <c r="P17" s="7"/>
      <c r="Q17" s="12">
        <f>18*Q11+23*Q12+48*Q13</f>
        <v>0.76652777777777781</v>
      </c>
      <c r="R17" s="13" t="s">
        <v>50</v>
      </c>
      <c r="S17" s="15"/>
      <c r="T17" s="14"/>
      <c r="U17" s="7"/>
      <c r="V17" s="7"/>
      <c r="W17" s="7"/>
      <c r="X17" s="7"/>
      <c r="Y17" s="7"/>
      <c r="Z17" s="7"/>
    </row>
    <row r="18" spans="1:26" x14ac:dyDescent="0.3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28"/>
      <c r="O18" s="28"/>
      <c r="P18" s="7"/>
      <c r="Q18" s="12">
        <f>3/24+41/(24*60)</f>
        <v>0.15347222222222223</v>
      </c>
      <c r="R18" s="13" t="s">
        <v>51</v>
      </c>
      <c r="S18" s="15"/>
      <c r="T18" s="14"/>
      <c r="U18" s="7"/>
      <c r="V18" s="7"/>
      <c r="W18" s="7"/>
      <c r="X18" s="7"/>
      <c r="Y18" s="7"/>
      <c r="Z18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Belotte</dc:creator>
  <cp:lastModifiedBy>Belotte</cp:lastModifiedBy>
  <dcterms:created xsi:type="dcterms:W3CDTF">2019-12-28T23:45:56Z</dcterms:created>
  <dcterms:modified xsi:type="dcterms:W3CDTF">2019-12-28T23:48:51Z</dcterms:modified>
</cp:coreProperties>
</file>